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730" windowHeight="11760" tabRatio="860"/>
  </bookViews>
  <sheets>
    <sheet name="Főösszesítő" sheetId="4" r:id="rId1"/>
    <sheet name="Világítás" sheetId="41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41"/>
  <c r="I2"/>
  <c r="J3"/>
  <c r="I3"/>
  <c r="E4"/>
  <c r="I4" s="1"/>
  <c r="J5"/>
  <c r="I5"/>
  <c r="I6"/>
  <c r="J6"/>
  <c r="H9"/>
  <c r="I9"/>
  <c r="J9"/>
  <c r="H10"/>
  <c r="J10" s="1"/>
  <c r="I10"/>
  <c r="H11"/>
  <c r="J11" s="1"/>
  <c r="I11"/>
  <c r="H12"/>
  <c r="J12" s="1"/>
  <c r="I12"/>
  <c r="H13"/>
  <c r="J13" s="1"/>
  <c r="I13"/>
  <c r="H14"/>
  <c r="I14"/>
  <c r="J14"/>
  <c r="I7" l="1"/>
  <c r="E15" i="4" s="1"/>
  <c r="J4" i="41"/>
  <c r="J7" s="1"/>
  <c r="F15" i="4" s="1"/>
  <c r="F17" l="1"/>
  <c r="F20" s="1"/>
  <c r="F19" s="1"/>
</calcChain>
</file>

<file path=xl/sharedStrings.xml><?xml version="1.0" encoding="utf-8"?>
<sst xmlns="http://schemas.openxmlformats.org/spreadsheetml/2006/main" count="64" uniqueCount="51">
  <si>
    <t>Világítás</t>
  </si>
  <si>
    <t>Ssz.</t>
  </si>
  <si>
    <t>Tételszám</t>
  </si>
  <si>
    <t>MVH kód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</si>
  <si>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</si>
  <si>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</si>
  <si>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</si>
  <si>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</si>
  <si>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</si>
  <si>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</si>
  <si>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</si>
  <si>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db</t>
  </si>
  <si>
    <t>Érintésvédelmi+Szaványossági mérés és jegyzőkönyv készítése</t>
  </si>
  <si>
    <t>Falon kívüli vízmentes kültéri lámpák elhelyezése, min IP54, 2xE27LED-es kivitelben Grenlux ARA 2E27</t>
  </si>
  <si>
    <t>71-010-11.5</t>
  </si>
  <si>
    <t>nincs</t>
  </si>
  <si>
    <t>Felületre szerelt lámpatest elhelyezése előre elkészítet tartózerkezetre, mozgásérzékelővel LED-wa kivitelben Grenlux Mana II 2E27</t>
  </si>
  <si>
    <t>71-010-1.6</t>
  </si>
  <si>
    <t>Felületre szerelt lámpatest elhelyezése előre elkészítet tartózerkezetre, tükrös, nyitott, fénycsöves kivitelben, T8,T12 fénycsöves szabályozható elektronikával szerelt (A1 energu osztályú) Grenlux Set Ori Led 4yT8 Led fénycsővel káprázáskorlátozott (V, parabola tükrös)</t>
  </si>
  <si>
    <t>71-010-1.1.2.1.2</t>
  </si>
  <si>
    <t>Fogyasztásmérő szekrény elhelyezése, fogyasztásmérő beépítése nélkül műanyagból, Hensel HB 3000 fogyasztásmérő szekrény, körvonalméret: 300x450mm, univerzáis mérőhely 1 db mérő szmára, csapófed. 3x25A bővítéssel, E-on ügyintézéssel,(hálózati hozzájárulás megfizetésssel)</t>
  </si>
  <si>
    <t>71-009-013.1.0000001</t>
  </si>
  <si>
    <t>klt</t>
  </si>
  <si>
    <t>Áramköri kiselosztók falba süllyesztett kivitelben, kalapsines szerelőlappal, N-és PE sínnel, max. 63A-ig IP 30 védettséggel, kismegszakítókkal,ÁVK kapcsolóval, főkapcsolókkal, feliratozással kiseloztók 24 egység Freder lakselosztó, 2 soros, falba építhető, ajtós, 335x420x90mm, IP 40, EAN: 4012591612964</t>
  </si>
  <si>
    <t>71-009-001.2.5-0000001</t>
  </si>
  <si>
    <t xml:space="preserve">Elektromos munkák
Villanyszerelés
Lámpatestek
Falon kívüli, vízmentes kültérilámpák elhelyezése
LED-es kivitelben
V-TAC (HOLUX) VT-8007; 12W / 840lm LED-es burás lámpatest, semlegesfehér (4500K), kerek, fekete, IP66 Csz:4970
</t>
  </si>
  <si>
    <t>71-010-011.5-0143316</t>
  </si>
  <si>
    <t xml:space="preserve">71-010-3750673 </t>
  </si>
  <si>
    <t>Elektromos munkák
Villanyszerelés
Lámpatestek
Falilámpák beltérre
LED-es kivitelben
Life Light Led, Leddiszkont, Ufó led lámpa 230V, 10W, 740-765 Lumen, 120°, 3000°K, Meleg fehér, IP20, 40x270mm, CSZ: LLUFOK10W3014SMD90LFKÖRWW</t>
  </si>
  <si>
    <t>71-010-016.6-0146066</t>
  </si>
  <si>
    <t xml:space="preserve">71-010-2739803 </t>
  </si>
  <si>
    <t>Elektromos munkák
Villanyszerelés
Fényforrások
LED-es fényforrások,
általános világítás céljára (fehér fényű),
vonalszerű kivitelben,
hagyományos kialakítású (retrofit),
LED fénycső
Life Light Led, Leddiszkont, led fénycső 230V, 8W, 760 Lum., 120°, 4000-6000°K, m. vagy h. fehér, IP20, 600x25mm, CSZ: LT860CMSMD8W80L4000/6000KFÉLÁ</t>
  </si>
  <si>
    <t>71-011-006.1.2.1.1-0147116</t>
  </si>
  <si>
    <t xml:space="preserve">71-011-2740912 </t>
  </si>
  <si>
    <t>Elektromos munkák
Villanyszerelés
Lámpatestek
Mennyezeti lámpatest elhelyezése előre elkészített tartószerkezetre,
LED-es kivitelben
Life Light Led, Leddiszkont, armatúra led fénycsőhöz IP20, !CSZ: LLT8HAZBEÉ4X60CM</t>
  </si>
  <si>
    <t>71-010-001.6-0146101</t>
  </si>
  <si>
    <t xml:space="preserve">71-010-2738115 </t>
  </si>
  <si>
    <t>Elektromos munkák
Villanyszerelés
Bontási munkák
Vezetékek, kábelek és szerelvények bontása;
mindennemű fényforrás és lámpatest leszerelése</t>
  </si>
  <si>
    <t>71-000-001.13</t>
  </si>
  <si>
    <t>71-000-0695735 </t>
  </si>
  <si>
    <t xml:space="preserve">Kesztölc </t>
  </si>
  <si>
    <t>Rendezvényközpont</t>
  </si>
  <si>
    <t xml:space="preserve">(2517 Kesztölc, Széchenyi u. 12. HRSZ.: 586)    </t>
  </si>
  <si>
    <t xml:space="preserve">       Munkanem</t>
  </si>
  <si>
    <t>Anyagár</t>
  </si>
  <si>
    <t>Munkadíj</t>
  </si>
  <si>
    <t>Összesen:</t>
  </si>
  <si>
    <t>ÁFA 27 %</t>
  </si>
  <si>
    <t>Munkanem összesen:</t>
  </si>
  <si>
    <t>3.</t>
  </si>
  <si>
    <t>KÖLTSÉGBONTÁS - ÖSSZESÍTŐ</t>
  </si>
</sst>
</file>

<file path=xl/styles.xml><?xml version="1.0" encoding="utf-8"?>
<styleSheet xmlns="http://schemas.openxmlformats.org/spreadsheetml/2006/main">
  <numFmts count="4">
    <numFmt numFmtId="164" formatCode="_-* #,##0.00\ _H_U_F_-;\-* #,##0.00\ _H_U_F_-;_-* &quot;-&quot;??\ _H_U_F_-;_-@_-"/>
    <numFmt numFmtId="165" formatCode="_-* #,##0\ _H_U_F_-;\-* #,##0\ _H_U_F_-;_-* &quot;-&quot;??\ _H_U_F_-;_-@_-"/>
    <numFmt numFmtId="166" formatCode="#,##0.0\ &quot;Ft&quot;"/>
    <numFmt numFmtId="167" formatCode="#,##0\ &quot;Ft&quot;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color theme="8" tint="-0.49998474074526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9">
    <xf numFmtId="0" fontId="0" fillId="0" borderId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0" fontId="5" fillId="2" borderId="0" applyNumberFormat="0" applyBorder="0" applyAlignment="0" applyProtection="0"/>
    <xf numFmtId="0" fontId="6" fillId="3" borderId="2" applyNumberFormat="0" applyAlignment="0" applyProtection="0"/>
    <xf numFmtId="0" fontId="8" fillId="0" borderId="0"/>
    <xf numFmtId="164" fontId="9" fillId="0" borderId="0" applyFill="0" applyBorder="0" applyAlignment="0" applyProtection="0"/>
    <xf numFmtId="0" fontId="1" fillId="0" borderId="0"/>
  </cellStyleXfs>
  <cellXfs count="24">
    <xf numFmtId="0" fontId="0" fillId="0" borderId="0" xfId="0"/>
    <xf numFmtId="165" fontId="0" fillId="0" borderId="0" xfId="1" applyNumberFormat="1" applyFont="1"/>
    <xf numFmtId="0" fontId="11" fillId="0" borderId="1" xfId="8" applyFont="1" applyBorder="1" applyAlignment="1">
      <alignment horizontal="center" vertical="center" wrapText="1"/>
    </xf>
    <xf numFmtId="3" fontId="11" fillId="0" borderId="1" xfId="8" applyNumberFormat="1" applyFont="1" applyBorder="1" applyAlignment="1">
      <alignment horizontal="center" vertical="center" wrapText="1"/>
    </xf>
    <xf numFmtId="0" fontId="1" fillId="0" borderId="0" xfId="8"/>
    <xf numFmtId="0" fontId="5" fillId="2" borderId="0" xfId="4"/>
    <xf numFmtId="0" fontId="11" fillId="0" borderId="0" xfId="8" applyFont="1" applyBorder="1" applyAlignment="1">
      <alignment horizontal="center" vertical="center" wrapText="1"/>
    </xf>
    <xf numFmtId="0" fontId="10" fillId="0" borderId="0" xfId="8" applyFont="1" applyAlignment="1">
      <alignment horizontal="center" vertical="center"/>
    </xf>
    <xf numFmtId="166" fontId="12" fillId="0" borderId="0" xfId="8" applyNumberFormat="1" applyFont="1" applyAlignment="1">
      <alignment horizontal="center" vertical="center"/>
    </xf>
    <xf numFmtId="167" fontId="10" fillId="0" borderId="0" xfId="8" applyNumberFormat="1" applyFont="1" applyAlignment="1">
      <alignment horizontal="center" vertical="center"/>
    </xf>
    <xf numFmtId="0" fontId="1" fillId="0" borderId="0" xfId="8" applyAlignment="1">
      <alignment wrapText="1"/>
    </xf>
    <xf numFmtId="0" fontId="7" fillId="0" borderId="0" xfId="8" applyFont="1"/>
    <xf numFmtId="0" fontId="7" fillId="2" borderId="0" xfId="4" applyFont="1"/>
    <xf numFmtId="167" fontId="13" fillId="0" borderId="0" xfId="8" applyNumberFormat="1" applyFont="1" applyAlignment="1">
      <alignment horizontal="center" vertical="center"/>
    </xf>
    <xf numFmtId="166" fontId="13" fillId="0" borderId="0" xfId="8" applyNumberFormat="1" applyFont="1" applyAlignment="1">
      <alignment horizontal="center" vertical="center"/>
    </xf>
    <xf numFmtId="167" fontId="7" fillId="3" borderId="2" xfId="5" applyNumberFormat="1" applyFont="1" applyAlignment="1">
      <alignment horizontal="center" vertical="center"/>
    </xf>
    <xf numFmtId="0" fontId="13" fillId="0" borderId="0" xfId="8" applyFont="1" applyAlignment="1">
      <alignment horizontal="center" vertical="center"/>
    </xf>
    <xf numFmtId="0" fontId="14" fillId="0" borderId="0" xfId="8" applyNumberFormat="1" applyFont="1" applyAlignment="1">
      <alignment horizontal="left" vertical="center" wrapText="1"/>
    </xf>
    <xf numFmtId="0" fontId="15" fillId="0" borderId="0" xfId="8" applyFont="1" applyBorder="1" applyAlignment="1">
      <alignment horizontal="center" vertical="center" wrapText="1"/>
    </xf>
    <xf numFmtId="167" fontId="1" fillId="0" borderId="0" xfId="8" applyNumberFormat="1"/>
    <xf numFmtId="0" fontId="16" fillId="0" borderId="0" xfId="8" applyNumberFormat="1" applyFont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/>
    <xf numFmtId="3" fontId="0" fillId="0" borderId="0" xfId="0" applyNumberFormat="1"/>
  </cellXfs>
  <cellStyles count="9">
    <cellStyle name="Bevitel" xfId="5" builtinId="20"/>
    <cellStyle name="Ezres" xfId="1" builtinId="3"/>
    <cellStyle name="Ezres 2" xfId="7"/>
    <cellStyle name="Normál" xfId="0" builtinId="0"/>
    <cellStyle name="Normál 2" xfId="2"/>
    <cellStyle name="Normál 3" xfId="3"/>
    <cellStyle name="Normál 4" xfId="6"/>
    <cellStyle name="Normál 5" xfId="8"/>
    <cellStyle name="Semleges" xfId="4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</sheetPr>
  <dimension ref="B1:R20"/>
  <sheetViews>
    <sheetView tabSelected="1" workbookViewId="0">
      <selection activeCell="F6" sqref="F6"/>
    </sheetView>
  </sheetViews>
  <sheetFormatPr defaultRowHeight="15"/>
  <cols>
    <col min="1" max="1" width="1.7109375" customWidth="1"/>
    <col min="2" max="2" width="13.140625" bestFit="1" customWidth="1"/>
    <col min="3" max="3" width="17.7109375" bestFit="1" customWidth="1"/>
    <col min="4" max="4" width="15.42578125" bestFit="1" customWidth="1"/>
    <col min="5" max="5" width="16.140625" bestFit="1" customWidth="1"/>
    <col min="6" max="6" width="14.42578125" bestFit="1" customWidth="1"/>
    <col min="7" max="7" width="15.42578125" bestFit="1" customWidth="1"/>
    <col min="8" max="8" width="7.42578125" bestFit="1" customWidth="1"/>
    <col min="9" max="9" width="15.42578125" bestFit="1" customWidth="1"/>
    <col min="10" max="10" width="11.85546875" bestFit="1" customWidth="1"/>
    <col min="11" max="11" width="10.85546875" bestFit="1" customWidth="1"/>
  </cols>
  <sheetData>
    <row r="1" spans="2:18" ht="8.25" customHeight="1"/>
    <row r="2" spans="2:18" ht="8.25" customHeight="1"/>
    <row r="3" spans="2:18" ht="8.25" customHeight="1"/>
    <row r="4" spans="2:18" ht="8.25" customHeight="1"/>
    <row r="5" spans="2:18"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2:18">
      <c r="D6" t="s">
        <v>50</v>
      </c>
    </row>
    <row r="8" spans="2:18">
      <c r="B8" s="22"/>
      <c r="C8" s="21"/>
      <c r="D8" s="21" t="s">
        <v>40</v>
      </c>
      <c r="E8" t="s">
        <v>41</v>
      </c>
    </row>
    <row r="9" spans="2:18">
      <c r="B9" s="21"/>
      <c r="C9" s="21"/>
      <c r="D9" s="21"/>
    </row>
    <row r="10" spans="2:18">
      <c r="D10" t="s">
        <v>42</v>
      </c>
    </row>
    <row r="14" spans="2:18">
      <c r="C14" t="s">
        <v>43</v>
      </c>
      <c r="E14" t="s">
        <v>44</v>
      </c>
      <c r="F14" t="s">
        <v>45</v>
      </c>
    </row>
    <row r="15" spans="2:18">
      <c r="B15" t="s">
        <v>49</v>
      </c>
      <c r="C15" t="s">
        <v>0</v>
      </c>
      <c r="E15" s="23">
        <f>Világítás!I7</f>
        <v>0</v>
      </c>
      <c r="F15" s="23">
        <f>Világítás!J7</f>
        <v>0</v>
      </c>
    </row>
    <row r="17" spans="4:6">
      <c r="D17" t="s">
        <v>46</v>
      </c>
      <c r="F17" s="23">
        <f>E15+F15</f>
        <v>0</v>
      </c>
    </row>
    <row r="19" spans="4:6">
      <c r="D19" t="s">
        <v>47</v>
      </c>
      <c r="F19" s="23">
        <f>F20-F17</f>
        <v>0</v>
      </c>
    </row>
    <row r="20" spans="4:6">
      <c r="D20" t="s">
        <v>48</v>
      </c>
      <c r="F20" s="23">
        <f>F17*1.27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L14"/>
  <sheetViews>
    <sheetView topLeftCell="A4" zoomScale="85" zoomScaleNormal="85" workbookViewId="0">
      <selection activeCell="G6" sqref="G6:H6"/>
    </sheetView>
  </sheetViews>
  <sheetFormatPr defaultRowHeight="15"/>
  <cols>
    <col min="1" max="2" width="9.140625" style="4"/>
    <col min="3" max="3" width="10.5703125" style="4" customWidth="1"/>
    <col min="4" max="4" width="36.42578125" style="10" customWidth="1"/>
    <col min="5" max="6" width="9.140625" style="4"/>
    <col min="7" max="7" width="10.85546875" style="4" customWidth="1"/>
    <col min="8" max="8" width="12.28515625" style="4" customWidth="1"/>
    <col min="9" max="9" width="9.85546875" style="4" bestFit="1" customWidth="1"/>
    <col min="10" max="10" width="11.5703125" style="4" customWidth="1"/>
    <col min="11" max="11" width="9.140625" style="4"/>
    <col min="12" max="12" width="0" style="5" hidden="1" customWidth="1"/>
    <col min="13" max="16384" width="9.140625" style="4"/>
  </cols>
  <sheetData>
    <row r="1" spans="1:12" ht="25.5">
      <c r="A1" s="2" t="s">
        <v>1</v>
      </c>
      <c r="B1" s="2" t="s">
        <v>3</v>
      </c>
      <c r="C1" s="2" t="s">
        <v>2</v>
      </c>
      <c r="D1" s="2" t="s">
        <v>4</v>
      </c>
      <c r="E1" s="2" t="s">
        <v>5</v>
      </c>
      <c r="F1" s="2" t="s">
        <v>6</v>
      </c>
      <c r="G1" s="3" t="s">
        <v>7</v>
      </c>
      <c r="H1" s="3" t="s">
        <v>8</v>
      </c>
      <c r="I1" s="3" t="s">
        <v>9</v>
      </c>
      <c r="J1" s="3" t="s">
        <v>10</v>
      </c>
    </row>
    <row r="2" spans="1:12" ht="56.25">
      <c r="A2" s="6">
        <v>1</v>
      </c>
      <c r="B2" s="6" t="s">
        <v>39</v>
      </c>
      <c r="C2" s="6" t="s">
        <v>38</v>
      </c>
      <c r="D2" s="20" t="s">
        <v>37</v>
      </c>
      <c r="E2" s="7">
        <v>19</v>
      </c>
      <c r="F2" s="7" t="s">
        <v>11</v>
      </c>
      <c r="G2" s="8"/>
      <c r="H2" s="8"/>
      <c r="I2" s="9">
        <f>+ROUND(E2*G2,0)</f>
        <v>0</v>
      </c>
      <c r="J2" s="9">
        <f>+ROUND(E2*H2,0)</f>
        <v>0</v>
      </c>
      <c r="L2" s="5">
        <v>555</v>
      </c>
    </row>
    <row r="3" spans="1:12" ht="90">
      <c r="A3" s="6">
        <v>2</v>
      </c>
      <c r="B3" s="6" t="s">
        <v>36</v>
      </c>
      <c r="C3" s="6" t="s">
        <v>35</v>
      </c>
      <c r="D3" s="20" t="s">
        <v>34</v>
      </c>
      <c r="E3" s="7">
        <v>14</v>
      </c>
      <c r="F3" s="7" t="s">
        <v>11</v>
      </c>
      <c r="G3" s="8"/>
      <c r="H3" s="8"/>
      <c r="I3" s="9">
        <f>+ROUND(E3*G3,0)</f>
        <v>0</v>
      </c>
      <c r="J3" s="9">
        <f>+ROUND(E3*H3,0)</f>
        <v>0</v>
      </c>
      <c r="L3" s="5">
        <v>7738</v>
      </c>
    </row>
    <row r="4" spans="1:12" ht="135">
      <c r="A4" s="6">
        <v>3</v>
      </c>
      <c r="B4" s="6" t="s">
        <v>33</v>
      </c>
      <c r="C4" s="6" t="s">
        <v>32</v>
      </c>
      <c r="D4" s="20" t="s">
        <v>31</v>
      </c>
      <c r="E4" s="7">
        <f>+E3*4</f>
        <v>56</v>
      </c>
      <c r="F4" s="7" t="s">
        <v>11</v>
      </c>
      <c r="G4" s="8"/>
      <c r="H4" s="8"/>
      <c r="I4" s="9">
        <f>+ROUND(E4*G4,0)</f>
        <v>0</v>
      </c>
      <c r="J4" s="9">
        <f>+ROUND(E4*H4,0)</f>
        <v>0</v>
      </c>
      <c r="L4" s="5">
        <v>2935</v>
      </c>
    </row>
    <row r="5" spans="1:12" ht="101.25">
      <c r="A5" s="6">
        <v>4</v>
      </c>
      <c r="B5" s="6" t="s">
        <v>30</v>
      </c>
      <c r="C5" s="6" t="s">
        <v>29</v>
      </c>
      <c r="D5" s="20" t="s">
        <v>28</v>
      </c>
      <c r="E5" s="7">
        <v>3</v>
      </c>
      <c r="F5" s="7" t="s">
        <v>11</v>
      </c>
      <c r="G5" s="8"/>
      <c r="H5" s="8"/>
      <c r="I5" s="9">
        <f>+ROUND(E5*G5,0)</f>
        <v>0</v>
      </c>
      <c r="J5" s="9">
        <f>+ROUND(E5*H5,0)</f>
        <v>0</v>
      </c>
      <c r="L5" s="5">
        <v>6374</v>
      </c>
    </row>
    <row r="6" spans="1:12" ht="101.25">
      <c r="A6" s="6">
        <v>5</v>
      </c>
      <c r="B6" s="6" t="s">
        <v>27</v>
      </c>
      <c r="C6" s="6" t="s">
        <v>26</v>
      </c>
      <c r="D6" s="20" t="s">
        <v>25</v>
      </c>
      <c r="E6" s="7">
        <v>3</v>
      </c>
      <c r="F6" s="7" t="s">
        <v>11</v>
      </c>
      <c r="G6" s="8"/>
      <c r="H6" s="8"/>
      <c r="I6" s="9">
        <f>+ROUND(E6*G6,0)</f>
        <v>0</v>
      </c>
      <c r="J6" s="9">
        <f>+ROUND(E6*H6,0)</f>
        <v>0</v>
      </c>
      <c r="L6" s="5">
        <v>8489</v>
      </c>
    </row>
    <row r="7" spans="1:12">
      <c r="I7" s="19">
        <f>SUM(I2:I6)</f>
        <v>0</v>
      </c>
      <c r="J7" s="19">
        <f>SUM(J2:J6)</f>
        <v>0</v>
      </c>
    </row>
    <row r="9" spans="1:12" s="11" customFormat="1" ht="78.75" hidden="1">
      <c r="A9" s="18">
        <v>10</v>
      </c>
      <c r="B9" s="18" t="s">
        <v>15</v>
      </c>
      <c r="C9" s="18" t="s">
        <v>24</v>
      </c>
      <c r="D9" s="17" t="s">
        <v>23</v>
      </c>
      <c r="E9" s="16">
        <v>1</v>
      </c>
      <c r="F9" s="16" t="s">
        <v>22</v>
      </c>
      <c r="G9" s="15">
        <v>26825</v>
      </c>
      <c r="H9" s="14">
        <f t="shared" ref="H9:H14" si="0">+L9-G9</f>
        <v>-26825</v>
      </c>
      <c r="I9" s="13">
        <f t="shared" ref="I9:I14" si="1">+ROUND(E9*G9,0)</f>
        <v>26825</v>
      </c>
      <c r="J9" s="13">
        <f t="shared" ref="J9:J14" si="2">+ROUND(E9*H9,0)</f>
        <v>-26825</v>
      </c>
      <c r="L9" s="12"/>
    </row>
    <row r="10" spans="1:12" s="11" customFormat="1" ht="78.75" hidden="1">
      <c r="A10" s="18">
        <v>11</v>
      </c>
      <c r="B10" s="18" t="s">
        <v>15</v>
      </c>
      <c r="C10" s="18" t="s">
        <v>21</v>
      </c>
      <c r="D10" s="17" t="s">
        <v>20</v>
      </c>
      <c r="E10" s="16">
        <v>1</v>
      </c>
      <c r="F10" s="16" t="s">
        <v>11</v>
      </c>
      <c r="G10" s="15">
        <v>198800</v>
      </c>
      <c r="H10" s="14">
        <f t="shared" si="0"/>
        <v>-198800</v>
      </c>
      <c r="I10" s="13">
        <f t="shared" si="1"/>
        <v>198800</v>
      </c>
      <c r="J10" s="13">
        <f t="shared" si="2"/>
        <v>-198800</v>
      </c>
      <c r="L10" s="12"/>
    </row>
    <row r="11" spans="1:12" s="11" customFormat="1" ht="67.5" hidden="1">
      <c r="A11" s="18">
        <v>12</v>
      </c>
      <c r="B11" s="18" t="s">
        <v>15</v>
      </c>
      <c r="C11" s="18" t="s">
        <v>19</v>
      </c>
      <c r="D11" s="17" t="s">
        <v>18</v>
      </c>
      <c r="E11" s="16">
        <v>14</v>
      </c>
      <c r="F11" s="16" t="s">
        <v>11</v>
      </c>
      <c r="G11" s="15">
        <v>0</v>
      </c>
      <c r="H11" s="14">
        <f t="shared" si="0"/>
        <v>0</v>
      </c>
      <c r="I11" s="13">
        <f t="shared" si="1"/>
        <v>0</v>
      </c>
      <c r="J11" s="13">
        <f t="shared" si="2"/>
        <v>0</v>
      </c>
      <c r="L11" s="12"/>
    </row>
    <row r="12" spans="1:12" s="11" customFormat="1" ht="33.75" hidden="1">
      <c r="A12" s="18">
        <v>13</v>
      </c>
      <c r="B12" s="18" t="s">
        <v>15</v>
      </c>
      <c r="C12" s="18" t="s">
        <v>17</v>
      </c>
      <c r="D12" s="17" t="s">
        <v>16</v>
      </c>
      <c r="E12" s="16">
        <v>3</v>
      </c>
      <c r="F12" s="16" t="s">
        <v>11</v>
      </c>
      <c r="G12" s="15">
        <v>7890</v>
      </c>
      <c r="H12" s="14">
        <f t="shared" si="0"/>
        <v>-7890</v>
      </c>
      <c r="I12" s="13">
        <f t="shared" si="1"/>
        <v>23670</v>
      </c>
      <c r="J12" s="13">
        <f t="shared" si="2"/>
        <v>-23670</v>
      </c>
      <c r="L12" s="12"/>
    </row>
    <row r="13" spans="1:12" s="11" customFormat="1" ht="22.5" hidden="1">
      <c r="A13" s="18">
        <v>14</v>
      </c>
      <c r="B13" s="18" t="s">
        <v>15</v>
      </c>
      <c r="C13" s="18" t="s">
        <v>14</v>
      </c>
      <c r="D13" s="17" t="s">
        <v>13</v>
      </c>
      <c r="E13" s="16">
        <v>3</v>
      </c>
      <c r="F13" s="16" t="s">
        <v>11</v>
      </c>
      <c r="G13" s="15">
        <v>7230</v>
      </c>
      <c r="H13" s="14">
        <f t="shared" si="0"/>
        <v>-7230</v>
      </c>
      <c r="I13" s="13">
        <f t="shared" si="1"/>
        <v>21690</v>
      </c>
      <c r="J13" s="13">
        <f t="shared" si="2"/>
        <v>-21690</v>
      </c>
      <c r="L13" s="12"/>
    </row>
    <row r="14" spans="1:12" s="11" customFormat="1" ht="76.5" hidden="1">
      <c r="A14" s="18">
        <v>15</v>
      </c>
      <c r="B14" s="18"/>
      <c r="C14" s="18" t="s">
        <v>12</v>
      </c>
      <c r="D14" s="17"/>
      <c r="E14" s="16">
        <v>1</v>
      </c>
      <c r="F14" s="16" t="s">
        <v>11</v>
      </c>
      <c r="G14" s="15">
        <v>500</v>
      </c>
      <c r="H14" s="14">
        <f t="shared" si="0"/>
        <v>-500</v>
      </c>
      <c r="I14" s="13">
        <f t="shared" si="1"/>
        <v>500</v>
      </c>
      <c r="J14" s="13">
        <f t="shared" si="2"/>
        <v>-500</v>
      </c>
      <c r="L14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Főösszesítő</vt:lpstr>
      <vt:lpstr>Világítás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2018-04-10T06:16:29Z</dcterms:modified>
</cp:coreProperties>
</file>